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_REGIONE ABRUZZO\7_RETI ENERGETICHE - metanodotti\6_FAC SIMILI PIANI PARTICELLARI\7_REV COMPLETA 9-2024\4_INTERFERENZA PROPRIETA' PUBBLICHE\"/>
    </mc:Choice>
  </mc:AlternateContent>
  <bookViews>
    <workbookView xWindow="0" yWindow="0" windowWidth="24000" windowHeight="10335"/>
  </bookViews>
  <sheets>
    <sheet name="Beni pubblici" sheetId="3" r:id="rId1"/>
  </sheets>
  <definedNames>
    <definedName name="_xlnm.Print_Area" localSheetId="0">'Beni pubblici'!$A$1:$O$22</definedName>
  </definedNames>
  <calcPr calcId="162913"/>
</workbook>
</file>

<file path=xl/calcChain.xml><?xml version="1.0" encoding="utf-8"?>
<calcChain xmlns="http://schemas.openxmlformats.org/spreadsheetml/2006/main">
  <c r="C12" i="3" l="1"/>
  <c r="D6" i="3" l="1"/>
  <c r="D11" i="3"/>
  <c r="D10" i="3"/>
  <c r="D9" i="3"/>
  <c r="D8" i="3"/>
  <c r="E22" i="3"/>
  <c r="E11" i="3"/>
  <c r="E10" i="3"/>
  <c r="E9" i="3"/>
  <c r="E8" i="3"/>
  <c r="E6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7" i="3"/>
  <c r="N6" i="3"/>
  <c r="N5" i="3"/>
  <c r="O20" i="3" l="1"/>
  <c r="O21" i="3" s="1"/>
  <c r="O22" i="3" s="1"/>
  <c r="O18" i="3"/>
  <c r="B4" i="3" l="1"/>
  <c r="C4" i="3" s="1"/>
  <c r="D4" i="3" s="1"/>
  <c r="E4" i="3" s="1"/>
  <c r="F4" i="3" s="1"/>
  <c r="G4" i="3" s="1"/>
  <c r="H4" i="3" s="1"/>
  <c r="I4" i="3" s="1"/>
  <c r="J4" i="3" s="1"/>
  <c r="K4" i="3" s="1"/>
  <c r="L4" i="3" s="1"/>
  <c r="M4" i="3" s="1"/>
  <c r="N4" i="3" s="1"/>
  <c r="O4" i="3" s="1"/>
</calcChain>
</file>

<file path=xl/sharedStrings.xml><?xml version="1.0" encoding="utf-8"?>
<sst xmlns="http://schemas.openxmlformats.org/spreadsheetml/2006/main" count="123" uniqueCount="67">
  <si>
    <t>N. PIANO</t>
  </si>
  <si>
    <t>COMUNE</t>
  </si>
  <si>
    <t>Foglio</t>
  </si>
  <si>
    <t>P.lla</t>
  </si>
  <si>
    <t>Note</t>
  </si>
  <si>
    <t>Superficie (MQ)</t>
  </si>
  <si>
    <t>CT</t>
  </si>
  <si>
    <t>MANOPPELLO PE)</t>
  </si>
  <si>
    <t>SEMIN IRR</t>
  </si>
  <si>
    <t>PASCOLO</t>
  </si>
  <si>
    <t>PASCOLO ARB</t>
  </si>
  <si>
    <r>
      <rPr>
        <b/>
        <sz val="9"/>
        <rFont val="Arial"/>
        <family val="2"/>
      </rPr>
      <t xml:space="preserve">CONSORZIO DI BONIFICA CENTRO </t>
    </r>
    <r>
      <rPr>
        <sz val="9"/>
        <rFont val="Arial"/>
        <family val="2"/>
      </rPr>
      <t>sede in CHIETI (CH) (01803810694) - Proprieta' 1/1</t>
    </r>
  </si>
  <si>
    <r>
      <rPr>
        <b/>
        <sz val="9"/>
        <rFont val="Arial"/>
        <family val="2"/>
      </rPr>
      <t xml:space="preserve">REGIONE ABRUZZO </t>
    </r>
    <r>
      <rPr>
        <sz val="9"/>
        <rFont val="Arial"/>
        <family val="2"/>
      </rPr>
      <t>sede in L'AQUILA (AQ) (80003170661) -  Proprieta' 1/1</t>
    </r>
  </si>
  <si>
    <t>ENTE URBANO</t>
  </si>
  <si>
    <t>ROSCIANO (PE)</t>
  </si>
  <si>
    <r>
      <t>DEMANIO PUBBLICO DELLO STATO PER LE OPERE DI BONIFICA</t>
    </r>
    <r>
      <rPr>
        <sz val="9"/>
        <rFont val="Arial"/>
        <family val="2"/>
      </rPr>
      <t xml:space="preserve"> - Proprieta' per 1000/1000</t>
    </r>
  </si>
  <si>
    <t>DEMANIO  IDRICO</t>
  </si>
  <si>
    <t>PROVINCIA DI PESCARA</t>
  </si>
  <si>
    <t>1P</t>
  </si>
  <si>
    <t>2P</t>
  </si>
  <si>
    <t>3P</t>
  </si>
  <si>
    <t>4P</t>
  </si>
  <si>
    <t>INTERFERENZA</t>
  </si>
  <si>
    <t>Strada Comunale via Fosso Casale</t>
  </si>
  <si>
    <t>5P</t>
  </si>
  <si>
    <t>Fiume Pescara</t>
  </si>
  <si>
    <t>Strada provinciale SP n. 44</t>
  </si>
  <si>
    <t>Strada provinciale SP n. 41B 
Coccetta - Villa Oliveti - Villareia</t>
  </si>
  <si>
    <t>Strada comunale del Molino</t>
  </si>
  <si>
    <t>Strada Comunale del Molino 
Strada Comunale via Ripe S. Lorenzo</t>
  </si>
  <si>
    <t xml:space="preserve">Relitto canale </t>
  </si>
  <si>
    <t>Llinea MT 20kV aerea</t>
  </si>
  <si>
    <t xml:space="preserve">Linea MT 20kV interrata  </t>
  </si>
  <si>
    <t xml:space="preserve">Linea iMT 20kV interrata </t>
  </si>
  <si>
    <t>Linea MT 20kV interrata</t>
  </si>
  <si>
    <t>Linea MT 20kV interrata SP44</t>
  </si>
  <si>
    <t>Linea MT 20 kV interrata</t>
  </si>
  <si>
    <t xml:space="preserve">DESCRIZIONE
 INTERFERENZA </t>
  </si>
  <si>
    <t>TIPOLOGIA 
BENE</t>
  </si>
  <si>
    <t>IDENTIFICATIVI CATASTALI</t>
  </si>
  <si>
    <t>6P</t>
  </si>
  <si>
    <t>Sub</t>
  </si>
  <si>
    <t xml:space="preserve">Interporto Manoppello </t>
  </si>
  <si>
    <t>Llinea MT 20kV aerea
Lineat MT 20 kV interrata collegamento cabina  ENEL (Sub 9)</t>
  </si>
  <si>
    <t>Intestazione catastale
assente</t>
  </si>
  <si>
    <t>COMUNE DI ROSCIANO (PE)</t>
  </si>
  <si>
    <r>
      <t xml:space="preserve">CT
</t>
    </r>
    <r>
      <rPr>
        <i/>
        <sz val="9"/>
        <rFont val="Arial"/>
        <family val="2"/>
      </rPr>
      <t>(CF)</t>
    </r>
  </si>
  <si>
    <r>
      <t xml:space="preserve">
</t>
    </r>
    <r>
      <rPr>
        <i/>
        <sz val="9"/>
        <color rgb="FF000000"/>
        <rFont val="Arial"/>
        <family val="2"/>
      </rPr>
      <t>(36)
(7)</t>
    </r>
  </si>
  <si>
    <t>TITOLO/OGGETTO</t>
  </si>
  <si>
    <t>Canale
 irrigazione</t>
  </si>
  <si>
    <r>
      <t xml:space="preserve">CT
</t>
    </r>
    <r>
      <rPr>
        <b/>
        <i/>
        <sz val="9"/>
        <rFont val="Arial"/>
        <family val="2"/>
      </rPr>
      <t>(CT)</t>
    </r>
  </si>
  <si>
    <t>SUPERFICIE INTERESSATA
(Fascia di rispetto)</t>
  </si>
  <si>
    <t>ENTE GESTORE</t>
  </si>
  <si>
    <t>ENTE PROPRIETARIO</t>
  </si>
  <si>
    <t>DEMANIO</t>
  </si>
  <si>
    <t>PATRIMONIO
 INDISPONIBILE</t>
  </si>
  <si>
    <t>156
200</t>
  </si>
  <si>
    <t>CLASSIFICAZIONE 
DEL BENE PUBBLICO</t>
  </si>
  <si>
    <t xml:space="preserve">CONSORZIO DI BONIFICA CENTRO  Bacino Saline, Pescara, Alento, Foro-  Via Gizio, 36 Chieti scalo - 66013 CHIETI </t>
  </si>
  <si>
    <t>REGIONE ABRUZZO DPE018 - SERVIZIO INFRASTRUTTURE - Ufficio Porti, Aeroporti, Poli logistici</t>
  </si>
  <si>
    <t>REGIONE ABRUZZO DPB003 - SERVIZIO PATRIMONIO</t>
  </si>
  <si>
    <t>INTERPORTO VAL PESCARA Srl STRADA STATALE N.5 TIBURINA VALERIA  LOCALITA' STACCIOLI  - 65024 MANOPPELLO   (PE)</t>
  </si>
  <si>
    <t>PROVINCIA DI PESCARA Settore V – Opere Pubbliche Viabilità Comparto Sud Ufficio Concessioni Stradali  Piazza Italia, 30 - 65121 PESCARA</t>
  </si>
  <si>
    <t>COMUNE DI ROSCIANO AREA LAVORI PUBBLICI E TERRITORIO Piazza E. Berlinguer, n. 8   62020 - ROSCIANO (PE)</t>
  </si>
  <si>
    <r>
      <t xml:space="preserve">ENTE URBANO
</t>
    </r>
    <r>
      <rPr>
        <i/>
        <sz val="9"/>
        <rFont val="Arial"/>
        <family val="2"/>
      </rPr>
      <t>(B.C.N.C.)
(B.C.N.C.)</t>
    </r>
  </si>
  <si>
    <r>
      <t xml:space="preserve">Qualità 
</t>
    </r>
    <r>
      <rPr>
        <b/>
        <i/>
        <sz val="9"/>
        <rFont val="Arial"/>
        <family val="2"/>
      </rPr>
      <t>(Categoria)</t>
    </r>
  </si>
  <si>
    <t>REGIONE ABRUZZO DPE015 - SERVIZIO GENIO CIVILE PESCARA - Ufficio Demanio Idrico, Invasi e Sbarramenti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</si>
</sst>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rgb="FF000000"/>
      <name val="Times New Roman"/>
      <charset val="204"/>
    </font>
    <font>
      <b/>
      <sz val="9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sz val="8"/>
      <color rgb="FF000000"/>
      <name val="Arial"/>
      <family val="2"/>
    </font>
    <font>
      <i/>
      <sz val="8"/>
      <color rgb="FF000000"/>
      <name val="Arial"/>
      <family val="2"/>
    </font>
    <font>
      <b/>
      <sz val="11"/>
      <name val="Arial"/>
      <family val="2"/>
    </font>
    <font>
      <i/>
      <sz val="9"/>
      <name val="Arial"/>
      <family val="2"/>
    </font>
    <font>
      <i/>
      <sz val="9"/>
      <color rgb="FF000000"/>
      <name val="Arial"/>
      <family val="2"/>
    </font>
    <font>
      <b/>
      <i/>
      <sz val="9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86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left" vertical="center"/>
    </xf>
    <xf numFmtId="3" fontId="2" fillId="0" borderId="7" xfId="0" applyNumberFormat="1" applyFont="1" applyFill="1" applyBorder="1" applyAlignment="1">
      <alignment horizontal="center" vertical="center" shrinkToFit="1"/>
    </xf>
    <xf numFmtId="49" fontId="2" fillId="0" borderId="0" xfId="0" applyNumberFormat="1" applyFont="1" applyFill="1" applyBorder="1" applyAlignment="1">
      <alignment horizontal="center" vertical="center" wrapText="1"/>
    </xf>
    <xf numFmtId="1" fontId="6" fillId="0" borderId="15" xfId="0" applyNumberFormat="1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center" vertical="center" wrapText="1"/>
    </xf>
    <xf numFmtId="3" fontId="2" fillId="0" borderId="19" xfId="0" applyNumberFormat="1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center" vertical="center" wrapText="1"/>
    </xf>
    <xf numFmtId="3" fontId="2" fillId="0" borderId="20" xfId="0" applyNumberFormat="1" applyFont="1" applyFill="1" applyBorder="1" applyAlignment="1">
      <alignment horizontal="center" vertical="center" shrinkToFit="1"/>
    </xf>
    <xf numFmtId="1" fontId="3" fillId="0" borderId="4" xfId="0" applyNumberFormat="1" applyFont="1" applyFill="1" applyBorder="1" applyAlignment="1">
      <alignment horizontal="center" vertical="center" shrinkToFit="1"/>
    </xf>
    <xf numFmtId="0" fontId="4" fillId="0" borderId="21" xfId="0" applyFont="1" applyFill="1" applyBorder="1" applyAlignment="1">
      <alignment horizontal="center" vertical="center" wrapText="1"/>
    </xf>
    <xf numFmtId="3" fontId="2" fillId="0" borderId="22" xfId="0" applyNumberFormat="1" applyFont="1" applyFill="1" applyBorder="1" applyAlignment="1">
      <alignment horizontal="center" vertical="center" shrinkToFit="1"/>
    </xf>
    <xf numFmtId="3" fontId="2" fillId="0" borderId="0" xfId="0" applyNumberFormat="1" applyFont="1" applyFill="1" applyBorder="1" applyAlignment="1">
      <alignment horizontal="center" vertical="center" shrinkToFit="1"/>
    </xf>
    <xf numFmtId="3" fontId="2" fillId="0" borderId="10" xfId="0" applyNumberFormat="1" applyFont="1" applyFill="1" applyBorder="1" applyAlignment="1">
      <alignment horizontal="center" vertical="center" shrinkToFit="1"/>
    </xf>
    <xf numFmtId="3" fontId="2" fillId="0" borderId="18" xfId="0" applyNumberFormat="1" applyFont="1" applyFill="1" applyBorder="1" applyAlignment="1">
      <alignment horizontal="center" vertical="center" shrinkToFit="1"/>
    </xf>
    <xf numFmtId="3" fontId="2" fillId="0" borderId="3" xfId="0" applyNumberFormat="1" applyFont="1" applyFill="1" applyBorder="1" applyAlignment="1">
      <alignment horizontal="center" vertical="center" shrinkToFit="1"/>
    </xf>
    <xf numFmtId="3" fontId="2" fillId="0" borderId="17" xfId="0" applyNumberFormat="1" applyFont="1" applyFill="1" applyBorder="1" applyAlignment="1">
      <alignment horizontal="center" vertical="center" shrinkToFit="1"/>
    </xf>
    <xf numFmtId="3" fontId="2" fillId="0" borderId="0" xfId="0" applyNumberFormat="1" applyFont="1" applyFill="1" applyBorder="1" applyAlignment="1">
      <alignment horizontal="center" vertical="center" wrapText="1" shrinkToFit="1"/>
    </xf>
    <xf numFmtId="3" fontId="2" fillId="0" borderId="8" xfId="0" applyNumberFormat="1" applyFont="1" applyFill="1" applyBorder="1" applyAlignment="1">
      <alignment horizontal="center" vertical="center" shrinkToFit="1"/>
    </xf>
    <xf numFmtId="3" fontId="2" fillId="0" borderId="12" xfId="0" applyNumberFormat="1" applyFont="1" applyFill="1" applyBorder="1" applyAlignment="1">
      <alignment horizontal="center" vertical="center" shrinkToFit="1"/>
    </xf>
    <xf numFmtId="3" fontId="2" fillId="0" borderId="21" xfId="0" applyNumberFormat="1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" fontId="6" fillId="0" borderId="25" xfId="0" applyNumberFormat="1" applyFont="1" applyFill="1" applyBorder="1" applyAlignment="1">
      <alignment horizontal="center" vertical="center" shrinkToFit="1"/>
    </xf>
    <xf numFmtId="1" fontId="6" fillId="0" borderId="27" xfId="0" applyNumberFormat="1" applyFont="1" applyFill="1" applyBorder="1" applyAlignment="1">
      <alignment horizontal="center" vertical="center" shrinkToFit="1"/>
    </xf>
    <xf numFmtId="3" fontId="2" fillId="0" borderId="0" xfId="0" applyNumberFormat="1" applyFont="1" applyFill="1" applyBorder="1" applyAlignment="1">
      <alignment horizontal="center" vertical="center"/>
    </xf>
    <xf numFmtId="3" fontId="2" fillId="0" borderId="10" xfId="0" applyNumberFormat="1" applyFont="1" applyFill="1" applyBorder="1" applyAlignment="1">
      <alignment horizontal="center" vertical="center"/>
    </xf>
    <xf numFmtId="0" fontId="2" fillId="0" borderId="20" xfId="0" applyNumberFormat="1" applyFont="1" applyFill="1" applyBorder="1" applyAlignment="1">
      <alignment horizontal="center" vertical="center" wrapText="1" shrinkToFit="1"/>
    </xf>
    <xf numFmtId="0" fontId="1" fillId="2" borderId="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1" fillId="0" borderId="21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righ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3" fontId="2" fillId="0" borderId="7" xfId="0" applyNumberFormat="1" applyFont="1" applyFill="1" applyBorder="1" applyAlignment="1">
      <alignment horizontal="center" vertical="center" wrapText="1" shrinkToFit="1"/>
    </xf>
    <xf numFmtId="3" fontId="2" fillId="0" borderId="19" xfId="0" applyNumberFormat="1" applyFont="1" applyFill="1" applyBorder="1" applyAlignment="1">
      <alignment horizontal="center" vertical="center" wrapText="1" shrinkToFit="1"/>
    </xf>
    <xf numFmtId="0" fontId="4" fillId="0" borderId="10" xfId="0" applyFont="1" applyFill="1" applyBorder="1" applyAlignment="1">
      <alignment horizontal="center" vertical="center" wrapText="1"/>
    </xf>
    <xf numFmtId="1" fontId="2" fillId="0" borderId="10" xfId="0" applyNumberFormat="1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wrapText="1"/>
    </xf>
    <xf numFmtId="1" fontId="11" fillId="0" borderId="18" xfId="0" applyNumberFormat="1" applyFont="1" applyFill="1" applyBorder="1" applyAlignment="1">
      <alignment horizontal="center" vertical="center" shrinkToFit="1"/>
    </xf>
    <xf numFmtId="1" fontId="2" fillId="0" borderId="18" xfId="0" applyNumberFormat="1" applyFont="1" applyFill="1" applyBorder="1" applyAlignment="1">
      <alignment horizontal="center" vertical="center" shrinkToFit="1"/>
    </xf>
    <xf numFmtId="3" fontId="4" fillId="0" borderId="18" xfId="0" applyNumberFormat="1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wrapText="1"/>
    </xf>
    <xf numFmtId="1" fontId="2" fillId="0" borderId="0" xfId="0" applyNumberFormat="1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center" vertical="center" wrapText="1"/>
    </xf>
    <xf numFmtId="1" fontId="3" fillId="0" borderId="11" xfId="0" applyNumberFormat="1" applyFont="1" applyFill="1" applyBorder="1" applyAlignment="1">
      <alignment horizontal="center" vertical="center" shrinkToFit="1"/>
    </xf>
    <xf numFmtId="1" fontId="3" fillId="0" borderId="6" xfId="0" applyNumberFormat="1" applyFont="1" applyFill="1" applyBorder="1" applyAlignment="1">
      <alignment horizontal="center" vertical="center" shrinkToFit="1"/>
    </xf>
    <xf numFmtId="1" fontId="3" fillId="0" borderId="16" xfId="0" applyNumberFormat="1" applyFont="1" applyFill="1" applyBorder="1" applyAlignment="1">
      <alignment horizontal="center" vertical="center" shrinkToFit="1"/>
    </xf>
    <xf numFmtId="0" fontId="1" fillId="3" borderId="6" xfId="0" applyFont="1" applyFill="1" applyBorder="1" applyAlignment="1">
      <alignment horizontal="center" vertical="center" textRotation="90" wrapText="1"/>
    </xf>
    <xf numFmtId="0" fontId="1" fillId="3" borderId="9" xfId="0" applyFont="1" applyFill="1" applyBorder="1" applyAlignment="1">
      <alignment horizontal="center" vertical="center" textRotation="90" wrapText="1"/>
    </xf>
    <xf numFmtId="0" fontId="1" fillId="3" borderId="31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showZeros="0" tabSelected="1" view="pageBreakPreview" topLeftCell="A3" zoomScale="90" zoomScaleNormal="100" zoomScaleSheetLayoutView="90" workbookViewId="0">
      <selection activeCell="C17" sqref="C17"/>
    </sheetView>
  </sheetViews>
  <sheetFormatPr defaultColWidth="8.83203125" defaultRowHeight="11.25" x14ac:dyDescent="0.2"/>
  <cols>
    <col min="1" max="1" width="4.1640625" style="2" customWidth="1"/>
    <col min="2" max="2" width="60.5" style="2" customWidth="1"/>
    <col min="3" max="3" width="77.33203125" style="2" customWidth="1"/>
    <col min="4" max="4" width="23.1640625" style="2" customWidth="1"/>
    <col min="5" max="5" width="36.33203125" style="2" bestFit="1" customWidth="1"/>
    <col min="6" max="6" width="8" style="4" customWidth="1"/>
    <col min="7" max="7" width="19" style="2" bestFit="1" customWidth="1"/>
    <col min="8" max="8" width="7.1640625" style="2" customWidth="1"/>
    <col min="9" max="9" width="8.83203125" style="2" bestFit="1" customWidth="1"/>
    <col min="10" max="10" width="8.83203125" style="2" customWidth="1"/>
    <col min="11" max="11" width="23" style="2" bestFit="1" customWidth="1"/>
    <col min="12" max="12" width="11.5" style="2" customWidth="1"/>
    <col min="13" max="13" width="23" style="2" customWidth="1"/>
    <col min="14" max="14" width="20.5" style="2" bestFit="1" customWidth="1"/>
    <col min="15" max="15" width="57" style="2" bestFit="1" customWidth="1"/>
    <col min="16" max="16384" width="8.83203125" style="2"/>
  </cols>
  <sheetData>
    <row r="1" spans="1:15" s="1" customFormat="1" ht="30" customHeight="1" x14ac:dyDescent="0.2">
      <c r="A1" s="76" t="s">
        <v>48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</row>
    <row r="2" spans="1:15" s="8" customFormat="1" ht="24.95" customHeight="1" x14ac:dyDescent="0.2">
      <c r="A2" s="72" t="s">
        <v>0</v>
      </c>
      <c r="B2" s="74" t="s">
        <v>53</v>
      </c>
      <c r="C2" s="82" t="s">
        <v>52</v>
      </c>
      <c r="D2" s="82" t="s">
        <v>57</v>
      </c>
      <c r="E2" s="84" t="s">
        <v>38</v>
      </c>
      <c r="F2" s="78" t="s">
        <v>39</v>
      </c>
      <c r="G2" s="79"/>
      <c r="H2" s="79"/>
      <c r="I2" s="79"/>
      <c r="J2" s="79"/>
      <c r="K2" s="79"/>
      <c r="L2" s="79"/>
      <c r="M2" s="80"/>
      <c r="N2" s="81" t="s">
        <v>22</v>
      </c>
      <c r="O2" s="81"/>
    </row>
    <row r="3" spans="1:15" s="1" customFormat="1" ht="54.6" customHeight="1" x14ac:dyDescent="0.2">
      <c r="A3" s="73"/>
      <c r="B3" s="75"/>
      <c r="C3" s="83"/>
      <c r="D3" s="83"/>
      <c r="E3" s="85"/>
      <c r="F3" s="39" t="s">
        <v>50</v>
      </c>
      <c r="G3" s="36" t="s">
        <v>1</v>
      </c>
      <c r="H3" s="36" t="s">
        <v>2</v>
      </c>
      <c r="I3" s="36" t="s">
        <v>3</v>
      </c>
      <c r="J3" s="36" t="s">
        <v>41</v>
      </c>
      <c r="K3" s="36" t="s">
        <v>65</v>
      </c>
      <c r="L3" s="36" t="s">
        <v>5</v>
      </c>
      <c r="M3" s="40" t="s">
        <v>4</v>
      </c>
      <c r="N3" s="38" t="s">
        <v>51</v>
      </c>
      <c r="O3" s="37" t="s">
        <v>37</v>
      </c>
    </row>
    <row r="4" spans="1:15" s="3" customFormat="1" ht="15" customHeight="1" thickBot="1" x14ac:dyDescent="0.25">
      <c r="A4" s="11">
        <v>1</v>
      </c>
      <c r="B4" s="5">
        <f>+A4+1</f>
        <v>2</v>
      </c>
      <c r="C4" s="31">
        <f t="shared" ref="C4:O4" si="0">+B4+1</f>
        <v>3</v>
      </c>
      <c r="D4" s="31">
        <f t="shared" si="0"/>
        <v>4</v>
      </c>
      <c r="E4" s="32">
        <f t="shared" si="0"/>
        <v>5</v>
      </c>
      <c r="F4" s="5">
        <f t="shared" si="0"/>
        <v>6</v>
      </c>
      <c r="G4" s="7">
        <f t="shared" si="0"/>
        <v>7</v>
      </c>
      <c r="H4" s="7">
        <f t="shared" si="0"/>
        <v>8</v>
      </c>
      <c r="I4" s="7">
        <f t="shared" si="0"/>
        <v>9</v>
      </c>
      <c r="J4" s="7">
        <f t="shared" si="0"/>
        <v>10</v>
      </c>
      <c r="K4" s="31">
        <f t="shared" si="0"/>
        <v>11</v>
      </c>
      <c r="L4" s="31">
        <f t="shared" si="0"/>
        <v>12</v>
      </c>
      <c r="M4" s="32">
        <f t="shared" si="0"/>
        <v>13</v>
      </c>
      <c r="N4" s="31">
        <f t="shared" si="0"/>
        <v>14</v>
      </c>
      <c r="O4" s="7">
        <f t="shared" si="0"/>
        <v>15</v>
      </c>
    </row>
    <row r="5" spans="1:15" s="1" customFormat="1" ht="30" customHeight="1" x14ac:dyDescent="0.2">
      <c r="A5" s="69" t="s">
        <v>18</v>
      </c>
      <c r="B5" s="42" t="s">
        <v>11</v>
      </c>
      <c r="C5" s="49" t="s">
        <v>58</v>
      </c>
      <c r="D5" s="52" t="s">
        <v>54</v>
      </c>
      <c r="E5" s="54" t="s">
        <v>49</v>
      </c>
      <c r="F5" s="14" t="s">
        <v>6</v>
      </c>
      <c r="G5" s="56" t="s">
        <v>7</v>
      </c>
      <c r="H5" s="57">
        <v>4</v>
      </c>
      <c r="I5" s="57">
        <v>527</v>
      </c>
      <c r="J5" s="57"/>
      <c r="K5" s="52" t="s">
        <v>9</v>
      </c>
      <c r="L5" s="33">
        <v>1428</v>
      </c>
      <c r="M5" s="58"/>
      <c r="N5" s="14">
        <f>4*4</f>
        <v>16</v>
      </c>
      <c r="O5" s="28" t="s">
        <v>31</v>
      </c>
    </row>
    <row r="6" spans="1:15" s="1" customFormat="1" ht="30" customHeight="1" thickBot="1" x14ac:dyDescent="0.25">
      <c r="A6" s="71"/>
      <c r="B6" s="43"/>
      <c r="C6" s="50"/>
      <c r="D6" s="53" t="str">
        <f>+D5</f>
        <v>DEMANIO</v>
      </c>
      <c r="E6" s="13" t="str">
        <f>+E5</f>
        <v>Canale
 irrigazione</v>
      </c>
      <c r="F6" s="12" t="s">
        <v>6</v>
      </c>
      <c r="G6" s="53" t="s">
        <v>7</v>
      </c>
      <c r="H6" s="59">
        <v>4</v>
      </c>
      <c r="I6" s="60">
        <v>210</v>
      </c>
      <c r="J6" s="60"/>
      <c r="K6" s="53" t="s">
        <v>9</v>
      </c>
      <c r="L6" s="61">
        <v>1150</v>
      </c>
      <c r="M6" s="62"/>
      <c r="N6" s="12">
        <f>3*4</f>
        <v>12</v>
      </c>
      <c r="O6" s="29" t="s">
        <v>31</v>
      </c>
    </row>
    <row r="7" spans="1:15" s="1" customFormat="1" ht="30" customHeight="1" x14ac:dyDescent="0.2">
      <c r="A7" s="69" t="s">
        <v>19</v>
      </c>
      <c r="B7" s="42" t="s">
        <v>12</v>
      </c>
      <c r="C7" s="63" t="s">
        <v>59</v>
      </c>
      <c r="D7" s="56" t="s">
        <v>55</v>
      </c>
      <c r="E7" s="15" t="s">
        <v>42</v>
      </c>
      <c r="F7" s="14" t="s">
        <v>6</v>
      </c>
      <c r="G7" s="56" t="s">
        <v>7</v>
      </c>
      <c r="H7" s="57">
        <v>4</v>
      </c>
      <c r="I7" s="57">
        <v>393</v>
      </c>
      <c r="J7" s="57"/>
      <c r="K7" s="56" t="s">
        <v>13</v>
      </c>
      <c r="L7" s="34">
        <v>6235</v>
      </c>
      <c r="M7" s="35" t="s">
        <v>44</v>
      </c>
      <c r="N7" s="41">
        <f>27*4</f>
        <v>108</v>
      </c>
      <c r="O7" s="28" t="s">
        <v>31</v>
      </c>
    </row>
    <row r="8" spans="1:15" s="1" customFormat="1" ht="36" x14ac:dyDescent="0.2">
      <c r="A8" s="70"/>
      <c r="B8" s="44"/>
      <c r="C8" s="49" t="s">
        <v>60</v>
      </c>
      <c r="D8" s="52" t="str">
        <f>+D7</f>
        <v>PATRIMONIO
 INDISPONIBILE</v>
      </c>
      <c r="E8" s="9" t="str">
        <f>+E7</f>
        <v xml:space="preserve">Interporto Manoppello </v>
      </c>
      <c r="F8" s="6" t="s">
        <v>46</v>
      </c>
      <c r="G8" s="52" t="s">
        <v>7</v>
      </c>
      <c r="H8" s="64">
        <v>3</v>
      </c>
      <c r="I8" s="64">
        <v>613</v>
      </c>
      <c r="J8" s="10" t="s">
        <v>47</v>
      </c>
      <c r="K8" s="52" t="s">
        <v>64</v>
      </c>
      <c r="L8" s="33">
        <v>132874</v>
      </c>
      <c r="M8" s="58"/>
      <c r="N8" s="6" t="s">
        <v>56</v>
      </c>
      <c r="O8" s="30" t="s">
        <v>43</v>
      </c>
    </row>
    <row r="9" spans="1:15" s="1" customFormat="1" ht="30" customHeight="1" x14ac:dyDescent="0.2">
      <c r="A9" s="70"/>
      <c r="B9" s="44"/>
      <c r="C9" s="49" t="s">
        <v>61</v>
      </c>
      <c r="D9" s="52" t="str">
        <f>+D7</f>
        <v>PATRIMONIO
 INDISPONIBILE</v>
      </c>
      <c r="E9" s="9" t="str">
        <f>+E7</f>
        <v xml:space="preserve">Interporto Manoppello </v>
      </c>
      <c r="F9" s="6" t="s">
        <v>6</v>
      </c>
      <c r="G9" s="52" t="s">
        <v>7</v>
      </c>
      <c r="H9" s="64">
        <v>3</v>
      </c>
      <c r="I9" s="64">
        <v>614</v>
      </c>
      <c r="J9" s="64"/>
      <c r="K9" s="52" t="s">
        <v>13</v>
      </c>
      <c r="L9" s="33">
        <v>35275</v>
      </c>
      <c r="M9" s="58"/>
      <c r="N9" s="6">
        <f>20*4</f>
        <v>80</v>
      </c>
      <c r="O9" s="30" t="s">
        <v>31</v>
      </c>
    </row>
    <row r="10" spans="1:15" s="1" customFormat="1" ht="30" customHeight="1" x14ac:dyDescent="0.2">
      <c r="A10" s="70"/>
      <c r="B10" s="44"/>
      <c r="C10" s="49"/>
      <c r="D10" s="52" t="str">
        <f>+D7</f>
        <v>PATRIMONIO
 INDISPONIBILE</v>
      </c>
      <c r="E10" s="9" t="str">
        <f>+E7</f>
        <v xml:space="preserve">Interporto Manoppello </v>
      </c>
      <c r="F10" s="6" t="s">
        <v>6</v>
      </c>
      <c r="G10" s="52" t="s">
        <v>7</v>
      </c>
      <c r="H10" s="64">
        <v>3</v>
      </c>
      <c r="I10" s="64">
        <v>661</v>
      </c>
      <c r="J10" s="64"/>
      <c r="K10" s="52" t="s">
        <v>8</v>
      </c>
      <c r="L10" s="33">
        <v>1225</v>
      </c>
      <c r="M10" s="58"/>
      <c r="N10" s="6">
        <f>36*4</f>
        <v>144</v>
      </c>
      <c r="O10" s="30" t="s">
        <v>31</v>
      </c>
    </row>
    <row r="11" spans="1:15" s="1" customFormat="1" ht="30" customHeight="1" thickBot="1" x14ac:dyDescent="0.25">
      <c r="A11" s="71"/>
      <c r="B11" s="43"/>
      <c r="C11" s="50"/>
      <c r="D11" s="53" t="str">
        <f>+D7</f>
        <v>PATRIMONIO
 INDISPONIBILE</v>
      </c>
      <c r="E11" s="13" t="str">
        <f>+E7</f>
        <v xml:space="preserve">Interporto Manoppello </v>
      </c>
      <c r="F11" s="12" t="s">
        <v>6</v>
      </c>
      <c r="G11" s="53" t="s">
        <v>7</v>
      </c>
      <c r="H11" s="60">
        <v>4</v>
      </c>
      <c r="I11" s="60">
        <v>532</v>
      </c>
      <c r="J11" s="60"/>
      <c r="K11" s="53" t="s">
        <v>10</v>
      </c>
      <c r="L11" s="61">
        <v>70</v>
      </c>
      <c r="M11" s="62"/>
      <c r="N11" s="12">
        <f>12*4</f>
        <v>48</v>
      </c>
      <c r="O11" s="29" t="s">
        <v>31</v>
      </c>
    </row>
    <row r="12" spans="1:15" s="1" customFormat="1" ht="30" customHeight="1" thickBot="1" x14ac:dyDescent="0.25">
      <c r="A12" s="16" t="s">
        <v>20</v>
      </c>
      <c r="B12" s="45" t="s">
        <v>15</v>
      </c>
      <c r="C12" s="65" t="str">
        <f>+C5</f>
        <v xml:space="preserve">CONSORZIO DI BONIFICA CENTRO  Bacino Saline, Pescara, Alento, Foro-  Via Gizio, 36 Chieti scalo - 66013 CHIETI </v>
      </c>
      <c r="D12" s="66" t="s">
        <v>54</v>
      </c>
      <c r="E12" s="18" t="s">
        <v>30</v>
      </c>
      <c r="F12" s="17" t="s">
        <v>6</v>
      </c>
      <c r="G12" s="66" t="s">
        <v>7</v>
      </c>
      <c r="H12" s="67">
        <v>3</v>
      </c>
      <c r="I12" s="67">
        <v>556</v>
      </c>
      <c r="J12" s="67"/>
      <c r="K12" s="66" t="s">
        <v>9</v>
      </c>
      <c r="L12" s="22">
        <v>1801</v>
      </c>
      <c r="M12" s="18"/>
      <c r="N12" s="27">
        <f>6*4</f>
        <v>24</v>
      </c>
      <c r="O12" s="22" t="s">
        <v>31</v>
      </c>
    </row>
    <row r="13" spans="1:15" s="1" customFormat="1" ht="30" customHeight="1" x14ac:dyDescent="0.2">
      <c r="A13" s="69" t="s">
        <v>21</v>
      </c>
      <c r="B13" s="46" t="s">
        <v>16</v>
      </c>
      <c r="C13" s="49" t="s">
        <v>66</v>
      </c>
      <c r="D13" s="52" t="s">
        <v>54</v>
      </c>
      <c r="E13" s="9" t="s">
        <v>25</v>
      </c>
      <c r="F13" s="14" t="s">
        <v>6</v>
      </c>
      <c r="G13" s="56" t="s">
        <v>7</v>
      </c>
      <c r="H13" s="57">
        <v>3</v>
      </c>
      <c r="I13" s="57"/>
      <c r="J13" s="57"/>
      <c r="K13" s="56"/>
      <c r="L13" s="20"/>
      <c r="M13" s="15"/>
      <c r="N13" s="26">
        <f>60*4</f>
        <v>240</v>
      </c>
      <c r="O13" s="20" t="s">
        <v>32</v>
      </c>
    </row>
    <row r="14" spans="1:15" s="1" customFormat="1" ht="30" customHeight="1" thickBot="1" x14ac:dyDescent="0.25">
      <c r="A14" s="71"/>
      <c r="B14" s="47"/>
      <c r="C14" s="51"/>
      <c r="D14" s="53" t="s">
        <v>54</v>
      </c>
      <c r="E14" s="13" t="s">
        <v>25</v>
      </c>
      <c r="F14" s="12" t="s">
        <v>6</v>
      </c>
      <c r="G14" s="53" t="s">
        <v>14</v>
      </c>
      <c r="H14" s="59">
        <v>23</v>
      </c>
      <c r="I14" s="60"/>
      <c r="J14" s="60"/>
      <c r="K14" s="53"/>
      <c r="L14" s="21"/>
      <c r="M14" s="13"/>
      <c r="N14" s="23">
        <f>77*4</f>
        <v>308</v>
      </c>
      <c r="O14" s="21" t="s">
        <v>33</v>
      </c>
    </row>
    <row r="15" spans="1:15" s="1" customFormat="1" ht="36" customHeight="1" x14ac:dyDescent="0.2">
      <c r="A15" s="70" t="s">
        <v>24</v>
      </c>
      <c r="B15" s="48" t="s">
        <v>17</v>
      </c>
      <c r="C15" s="49" t="s">
        <v>62</v>
      </c>
      <c r="D15" s="52" t="s">
        <v>54</v>
      </c>
      <c r="E15" s="54" t="s">
        <v>26</v>
      </c>
      <c r="F15" s="6" t="s">
        <v>6</v>
      </c>
      <c r="G15" s="52" t="s">
        <v>14</v>
      </c>
      <c r="H15" s="64">
        <v>16</v>
      </c>
      <c r="I15" s="64"/>
      <c r="J15" s="64"/>
      <c r="K15" s="68"/>
      <c r="L15" s="19"/>
      <c r="M15" s="9"/>
      <c r="N15" s="25">
        <f>125*4</f>
        <v>500</v>
      </c>
      <c r="O15" s="24" t="s">
        <v>34</v>
      </c>
    </row>
    <row r="16" spans="1:15" s="1" customFormat="1" ht="30" customHeight="1" x14ac:dyDescent="0.2">
      <c r="A16" s="70"/>
      <c r="B16" s="44"/>
      <c r="C16" s="49"/>
      <c r="D16" s="52" t="s">
        <v>54</v>
      </c>
      <c r="E16" s="54" t="s">
        <v>26</v>
      </c>
      <c r="F16" s="6" t="s">
        <v>6</v>
      </c>
      <c r="G16" s="52" t="s">
        <v>14</v>
      </c>
      <c r="H16" s="64">
        <v>17</v>
      </c>
      <c r="I16" s="64"/>
      <c r="J16" s="64"/>
      <c r="K16" s="52"/>
      <c r="L16" s="19"/>
      <c r="M16" s="9"/>
      <c r="N16" s="25">
        <f>200*4</f>
        <v>800</v>
      </c>
      <c r="O16" s="24" t="s">
        <v>35</v>
      </c>
    </row>
    <row r="17" spans="1:15" s="1" customFormat="1" ht="30" customHeight="1" x14ac:dyDescent="0.2">
      <c r="A17" s="70"/>
      <c r="B17" s="44"/>
      <c r="C17" s="49"/>
      <c r="D17" s="52" t="s">
        <v>54</v>
      </c>
      <c r="E17" s="54" t="s">
        <v>27</v>
      </c>
      <c r="F17" s="6" t="s">
        <v>6</v>
      </c>
      <c r="G17" s="52" t="s">
        <v>14</v>
      </c>
      <c r="H17" s="64">
        <v>9</v>
      </c>
      <c r="I17" s="64"/>
      <c r="J17" s="64"/>
      <c r="K17" s="68"/>
      <c r="L17" s="19"/>
      <c r="M17" s="9"/>
      <c r="N17" s="25">
        <f>50*4</f>
        <v>200</v>
      </c>
      <c r="O17" s="24" t="s">
        <v>36</v>
      </c>
    </row>
    <row r="18" spans="1:15" s="1" customFormat="1" ht="30" customHeight="1" thickBot="1" x14ac:dyDescent="0.25">
      <c r="A18" s="71"/>
      <c r="B18" s="44"/>
      <c r="C18" s="50"/>
      <c r="D18" s="53" t="s">
        <v>54</v>
      </c>
      <c r="E18" s="55" t="s">
        <v>27</v>
      </c>
      <c r="F18" s="6" t="s">
        <v>6</v>
      </c>
      <c r="G18" s="52" t="s">
        <v>14</v>
      </c>
      <c r="H18" s="64">
        <v>7</v>
      </c>
      <c r="I18" s="64"/>
      <c r="J18" s="64"/>
      <c r="K18" s="52"/>
      <c r="L18" s="19"/>
      <c r="M18" s="9"/>
      <c r="N18" s="25">
        <f>67*4</f>
        <v>268</v>
      </c>
      <c r="O18" s="24" t="str">
        <f>+O17</f>
        <v>Linea MT 20 kV interrata</v>
      </c>
    </row>
    <row r="19" spans="1:15" s="1" customFormat="1" ht="30" customHeight="1" x14ac:dyDescent="0.2">
      <c r="A19" s="69" t="s">
        <v>40</v>
      </c>
      <c r="B19" s="46" t="s">
        <v>45</v>
      </c>
      <c r="C19" s="49" t="s">
        <v>63</v>
      </c>
      <c r="D19" s="52" t="s">
        <v>54</v>
      </c>
      <c r="E19" s="9" t="s">
        <v>28</v>
      </c>
      <c r="F19" s="14" t="s">
        <v>6</v>
      </c>
      <c r="G19" s="56" t="s">
        <v>14</v>
      </c>
      <c r="H19" s="57">
        <v>17</v>
      </c>
      <c r="I19" s="57"/>
      <c r="J19" s="57"/>
      <c r="K19" s="56"/>
      <c r="L19" s="20"/>
      <c r="M19" s="15"/>
      <c r="N19" s="26">
        <f>250*4</f>
        <v>1000</v>
      </c>
      <c r="O19" s="20" t="s">
        <v>32</v>
      </c>
    </row>
    <row r="20" spans="1:15" s="1" customFormat="1" ht="30" customHeight="1" x14ac:dyDescent="0.2">
      <c r="A20" s="70"/>
      <c r="B20" s="48"/>
      <c r="C20" s="49"/>
      <c r="D20" s="52" t="s">
        <v>54</v>
      </c>
      <c r="E20" s="54" t="s">
        <v>29</v>
      </c>
      <c r="F20" s="6" t="s">
        <v>6</v>
      </c>
      <c r="G20" s="52" t="s">
        <v>14</v>
      </c>
      <c r="H20" s="64">
        <v>16</v>
      </c>
      <c r="I20" s="64"/>
      <c r="J20" s="64"/>
      <c r="K20" s="52"/>
      <c r="L20" s="19"/>
      <c r="M20" s="9"/>
      <c r="N20" s="25">
        <f>12*4</f>
        <v>48</v>
      </c>
      <c r="O20" s="24" t="str">
        <f>+O19</f>
        <v xml:space="preserve">Linea MT 20kV interrata  </v>
      </c>
    </row>
    <row r="21" spans="1:15" s="1" customFormat="1" ht="30" customHeight="1" x14ac:dyDescent="0.2">
      <c r="A21" s="70"/>
      <c r="B21" s="48"/>
      <c r="C21" s="49"/>
      <c r="D21" s="52" t="s">
        <v>54</v>
      </c>
      <c r="E21" s="54" t="s">
        <v>23</v>
      </c>
      <c r="F21" s="6" t="s">
        <v>6</v>
      </c>
      <c r="G21" s="52" t="s">
        <v>14</v>
      </c>
      <c r="H21" s="64">
        <v>16</v>
      </c>
      <c r="I21" s="64"/>
      <c r="J21" s="64"/>
      <c r="K21" s="52"/>
      <c r="L21" s="19"/>
      <c r="M21" s="9"/>
      <c r="N21" s="25">
        <f>7*18</f>
        <v>126</v>
      </c>
      <c r="O21" s="24" t="str">
        <f>+O20</f>
        <v xml:space="preserve">Linea MT 20kV interrata  </v>
      </c>
    </row>
    <row r="22" spans="1:15" s="1" customFormat="1" ht="30" customHeight="1" thickBot="1" x14ac:dyDescent="0.25">
      <c r="A22" s="71"/>
      <c r="B22" s="43"/>
      <c r="C22" s="50"/>
      <c r="D22" s="52" t="s">
        <v>54</v>
      </c>
      <c r="E22" s="13" t="str">
        <f>+E21</f>
        <v>Strada Comunale via Fosso Casale</v>
      </c>
      <c r="F22" s="12" t="s">
        <v>6</v>
      </c>
      <c r="G22" s="53" t="s">
        <v>14</v>
      </c>
      <c r="H22" s="60">
        <v>9</v>
      </c>
      <c r="I22" s="60"/>
      <c r="J22" s="60"/>
      <c r="K22" s="53"/>
      <c r="L22" s="21"/>
      <c r="M22" s="13"/>
      <c r="N22" s="23">
        <f>24*4</f>
        <v>96</v>
      </c>
      <c r="O22" s="21" t="str">
        <f>+O21</f>
        <v xml:space="preserve">Linea MT 20kV interrata  </v>
      </c>
    </row>
    <row r="23" spans="1:15" s="3" customFormat="1" ht="16.5" customHeight="1" x14ac:dyDescent="0.2">
      <c r="F23" s="4"/>
    </row>
  </sheetData>
  <mergeCells count="13">
    <mergeCell ref="A19:A22"/>
    <mergeCell ref="A2:A3"/>
    <mergeCell ref="B2:B3"/>
    <mergeCell ref="A1:O1"/>
    <mergeCell ref="A15:A18"/>
    <mergeCell ref="A13:A14"/>
    <mergeCell ref="A5:A6"/>
    <mergeCell ref="A7:A11"/>
    <mergeCell ref="F2:M2"/>
    <mergeCell ref="N2:O2"/>
    <mergeCell ref="C2:C3"/>
    <mergeCell ref="E2:E3"/>
    <mergeCell ref="D2:D3"/>
  </mergeCells>
  <printOptions horizontalCentered="1" gridLines="1"/>
  <pageMargins left="0.51181102362204722" right="0.51181102362204722" top="0.78740157480314965" bottom="0.74803149606299213" header="0.39370078740157483" footer="0.31496062992125984"/>
  <pageSetup paperSize="8" scale="57" orientation="landscape" r:id="rId1"/>
  <headerFooter>
    <oddHeader>&amp;R&amp;"Arial,Normale"ELENCO BENI PUBBLICI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Beni pubblici</vt:lpstr>
      <vt:lpstr>'Beni pubblici'!Area_stampa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 Di Romualdo</dc:creator>
  <cp:lastModifiedBy>operatore 1</cp:lastModifiedBy>
  <cp:lastPrinted>2024-09-18T07:21:29Z</cp:lastPrinted>
  <dcterms:created xsi:type="dcterms:W3CDTF">2024-04-17T18:19:31Z</dcterms:created>
  <dcterms:modified xsi:type="dcterms:W3CDTF">2024-09-18T08:05:29Z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Saved">
    <vt:filetime>2024-04-17T00:00:00Z</vt:filetime>
  </property>
  <property fmtid="{D5CDD505-2E9C-101B-9397-08002B2CF9AE}" pid="3" name="Producer">
    <vt:lpwstr>iLovePDF</vt:lpwstr>
  </property>
</Properties>
</file>